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<sst xmlns="http://schemas.openxmlformats.org/spreadsheetml/2006/main" count="164" uniqueCount="159">
  <si>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</si>
  <si>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</si>
  <si>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</si>
  <si>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</si>
  <si>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</si>
  <si>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</si>
  <si>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</si>
  <si>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</si>
  <si>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</si>
  <si>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</si>
  <si>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</si>
  <si>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</si>
  <si>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</si>
  <si>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</si>
  <si>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</si>
  <si>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</si>
  <si>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</si>
  <si>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</si>
  <si>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</si>
  <si>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</si>
  <si>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</si>
  <si>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</si>
  <si>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</si>
  <si>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</si>
  <si>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</si>
  <si>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</si>
  <si>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</si>
  <si>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</si>
  <si>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</si>
  <si>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</si>
  <si>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</si>
  <si>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</si>
  <si>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</si>
  <si>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</si>
  <si>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</si>
  <si>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</si>
  <si>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</si>
  <si>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</si>
  <si>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</si>
  <si>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</si>
  <si>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</si>
  <si>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</si>
  <si>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</si>
  <si>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</si>
  <si>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</si>
  <si>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</si>
  <si>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</si>
  <si>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</si>
  <si>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</si>
  <si>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</si>
  <si>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</si>
  <si>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</si>
  <si>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</si>
  <si>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</si>
  <si>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</si>
  <si>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</si>
  <si>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</si>
  <si>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</si>
  <si>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</si>
  <si>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</si>
  <si>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</si>
  <si>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</si>
  <si>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</si>
  <si>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</si>
  <si>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</si>
  <si>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</si>
  <si>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</si>
  <si>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</si>
  <si>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</si>
  <si>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</si>
  <si>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</si>
  <si>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</si>
  <si>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</si>
  <si>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</si>
  <si>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</si>
  <si>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</si>
  <si>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</si>
  <si>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</si>
  <si>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</si>
  <si>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</si>
  <si>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</si>
  <si>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</si>
  <si>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</si>
  <si>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</si>
  <si>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</si>
  <si>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</si>
  <si>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</si>
  <si>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</si>
  <si>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</si>
  <si>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</si>
  <si>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</si>
  <si>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</si>
  <si>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</si>
  <si>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</si>
  <si>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</si>
  <si>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</si>
  <si>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</si>
  <si>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</si>
  <si>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</si>
  <si>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</si>
  <si>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</si>
  <si>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</si>
  <si>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</si>
  <si>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</si>
  <si>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</si>
  <si>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</si>
  <si>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</si>
  <si>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</si>
  <si>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</si>
  <si>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</si>
  <si>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</si>
  <si>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</si>
  <si>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</si>
  <si>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</si>
  <si>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</si>
  <si>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</si>
  <si>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</si>
  <si>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</si>
  <si>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</si>
  <si>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</si>
  <si>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</si>
  <si>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</si>
  <si>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</si>
  <si>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</si>
  <si>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</si>
  <si>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</si>
  <si>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</si>
  <si>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</si>
  <si>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</si>
  <si>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</si>
  <si>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</si>
  <si>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</si>
  <si>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46</t>
  </si>
  <si>
    <t>Сумма на 2022 год</t>
  </si>
  <si>
    <t>0310</t>
  </si>
  <si>
    <t>к  Решению Пировского окружного Совета депутатов "О бюджете Пировского муниципального округа на 2021 год и на плановый период 2022 - 2023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</si>
  <si>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2021 год и плановый период 2022-2023 годов</t>
  </si>
  <si>
    <t>Сумма на  2021 год</t>
  </si>
  <si>
    <t>Сумма на 2023 год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</si>
  <si>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</si>
  <si>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</si>
  <si>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</si>
  <si>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</si>
  <si>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</si>
  <si>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</si>
  <si>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1102</t>
  </si>
  <si>
    <t>Массовый спорт</t>
  </si>
  <si>
    <t>Связь и информатика</t>
  </si>
  <si>
    <t>0410</t>
  </si>
  <si>
    <t>43</t>
  </si>
  <si>
    <t>44</t>
  </si>
  <si>
    <t>45</t>
  </si>
  <si>
    <t>47</t>
  </si>
  <si>
    <t>48</t>
  </si>
  <si>
    <t>49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</si>
  <si>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</si>
  <si>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</si>
  <si>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от       № </t>
  </si>
  <si>
    <t>Приложение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</si>
</sst>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8" t="s">
        <v>158</v>
      </c>
      <c r="E1" s="28"/>
      <c r="F1" s="28"/>
    </row>
    <row r="2" spans="1:6" ht="63.75" customHeight="1">
      <c r="A2" s="2"/>
      <c r="C2" s="1"/>
      <c r="D2" s="29" t="s">
        <v>135</v>
      </c>
      <c r="E2" s="29"/>
      <c r="F2" s="29"/>
    </row>
    <row r="3" spans="4:6" ht="15.75">
      <c r="D3" s="30" t="s">
        <v>157</v>
      </c>
      <c r="E3" s="30"/>
      <c r="F3" s="30"/>
    </row>
    <row r="4" spans="4:6" ht="15.75">
      <c r="D4" s="20"/>
      <c r="E4" s="20"/>
      <c r="F4" s="20"/>
    </row>
    <row r="5" spans="1:6" ht="56.25" customHeight="1">
      <c r="A5" s="25" t="s">
        <v>136</v>
      </c>
      <c r="B5" s="25"/>
      <c r="C5" s="25"/>
      <c r="D5" s="25"/>
      <c r="E5" s="25"/>
      <c r="F5" s="25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66</v>
      </c>
    </row>
    <row r="8" spans="1:6" ht="31.5">
      <c r="A8" s="8" t="s">
        <v>67</v>
      </c>
      <c r="B8" s="8" t="s">
        <v>68</v>
      </c>
      <c r="C8" s="9" t="s">
        <v>82</v>
      </c>
      <c r="D8" s="10" t="s">
        <v>137</v>
      </c>
      <c r="E8" s="10" t="s">
        <v>133</v>
      </c>
      <c r="F8" s="10" t="s">
        <v>138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70</v>
      </c>
      <c r="C10" s="19" t="s">
        <v>2</v>
      </c>
      <c r="D10" s="21">
        <f>D11+D12+D13+D15+D16+D17+D14</f>
        <v>117594.45999999999</v>
      </c>
      <c r="E10" s="21">
        <f>E11+E12+E13+E15+E16+E17+E14</f>
        <v>61925.200000000004</v>
      </c>
      <c r="F10" s="21">
        <f>F11+F12+F13+F15+F16+F17+F14</f>
        <v>63940.5</v>
      </c>
    </row>
    <row r="11" spans="1:7" ht="63">
      <c r="A11" s="13" t="s">
        <v>1</v>
      </c>
      <c r="B11" s="14" t="s">
        <v>71</v>
      </c>
      <c r="C11" s="19" t="s">
        <v>4</v>
      </c>
      <c r="D11" s="21">
        <v>2721.08</v>
      </c>
      <c r="E11" s="21">
        <v>2721.08</v>
      </c>
      <c r="F11" s="21">
        <v>2721.08</v>
      </c>
      <c r="G11" s="24"/>
    </row>
    <row r="12" spans="1:10" ht="79.5" customHeight="1">
      <c r="A12" s="13" t="s">
        <v>3</v>
      </c>
      <c r="B12" s="14" t="s">
        <v>5</v>
      </c>
      <c r="C12" s="19" t="s">
        <v>7</v>
      </c>
      <c r="D12" s="21">
        <v>2489.42</v>
      </c>
      <c r="E12" s="21">
        <v>2230</v>
      </c>
      <c r="F12" s="21">
        <v>2230</v>
      </c>
      <c r="J12" t="s">
        <v>128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1">
        <f>72638+0.2+500+1024.06-0.09</f>
        <v>74162.17</v>
      </c>
      <c r="E13" s="21">
        <f>44454.62+1521.3</f>
        <v>45975.920000000006</v>
      </c>
      <c r="F13" s="21">
        <f>45804.42+2328.5</f>
        <v>48132.92</v>
      </c>
    </row>
    <row r="14" spans="1:6" ht="24" customHeight="1">
      <c r="A14" s="11" t="s">
        <v>9</v>
      </c>
      <c r="B14" s="14" t="s">
        <v>120</v>
      </c>
      <c r="C14" s="19" t="s">
        <v>121</v>
      </c>
      <c r="D14" s="21">
        <f>5.8-0.7</f>
        <v>5.1</v>
      </c>
      <c r="E14" s="21">
        <f>45.4+14.4</f>
        <v>59.8</v>
      </c>
      <c r="F14" s="21">
        <v>2.1</v>
      </c>
    </row>
    <row r="15" spans="1:6" ht="78.75">
      <c r="A15" s="13" t="s">
        <v>83</v>
      </c>
      <c r="B15" s="14" t="s">
        <v>11</v>
      </c>
      <c r="C15" s="19" t="s">
        <v>12</v>
      </c>
      <c r="D15" s="21">
        <v>8670.7</v>
      </c>
      <c r="E15" s="21">
        <v>8916.8</v>
      </c>
      <c r="F15" s="21">
        <v>8832.8</v>
      </c>
    </row>
    <row r="16" spans="1:6" ht="15.75">
      <c r="A16" s="13" t="s">
        <v>84</v>
      </c>
      <c r="B16" s="14" t="s">
        <v>13</v>
      </c>
      <c r="C16" s="19" t="s">
        <v>14</v>
      </c>
      <c r="D16" s="21">
        <v>500</v>
      </c>
      <c r="E16" s="21">
        <v>500</v>
      </c>
      <c r="F16" s="21">
        <v>500</v>
      </c>
    </row>
    <row r="17" spans="1:6" ht="15.75" customHeight="1">
      <c r="A17" s="11" t="s">
        <v>85</v>
      </c>
      <c r="B17" s="14" t="s">
        <v>15</v>
      </c>
      <c r="C17" s="19" t="s">
        <v>16</v>
      </c>
      <c r="D17" s="21">
        <f>2518+2243.55+18522.6+3091.48-300+2970.36</f>
        <v>29045.989999999998</v>
      </c>
      <c r="E17" s="21">
        <f>1518+3.6</f>
        <v>1521.6</v>
      </c>
      <c r="F17" s="21">
        <f>1518+3.6</f>
        <v>1521.6</v>
      </c>
    </row>
    <row r="18" spans="1:6" ht="15.75">
      <c r="A18" s="13" t="s">
        <v>86</v>
      </c>
      <c r="B18" s="14" t="s">
        <v>72</v>
      </c>
      <c r="C18" s="19" t="s">
        <v>17</v>
      </c>
      <c r="D18" s="21">
        <f>D19</f>
        <v>962.9</v>
      </c>
      <c r="E18" s="21">
        <f>E19</f>
        <v>976.0999999999999</v>
      </c>
      <c r="F18" s="21">
        <f>F19</f>
        <v>1026.4</v>
      </c>
    </row>
    <row r="19" spans="1:6" ht="31.5">
      <c r="A19" s="13" t="s">
        <v>87</v>
      </c>
      <c r="B19" s="14" t="s">
        <v>18</v>
      </c>
      <c r="C19" s="19" t="s">
        <v>19</v>
      </c>
      <c r="D19" s="21">
        <f>875.4+87.5</f>
        <v>962.9</v>
      </c>
      <c r="E19" s="21">
        <f>899.8+76.3</f>
        <v>976.0999999999999</v>
      </c>
      <c r="F19" s="21">
        <v>1026.4</v>
      </c>
    </row>
    <row r="20" spans="1:6" ht="46.5" customHeight="1">
      <c r="A20" s="11" t="s">
        <v>88</v>
      </c>
      <c r="B20" s="14" t="s">
        <v>73</v>
      </c>
      <c r="C20" s="19" t="s">
        <v>20</v>
      </c>
      <c r="D20" s="21">
        <f>D21+D23+D22</f>
        <v>6568.33</v>
      </c>
      <c r="E20" s="21">
        <f>E21+E23+E22</f>
        <v>5758.28</v>
      </c>
      <c r="F20" s="21">
        <f>F21+F23+F22</f>
        <v>5758.28</v>
      </c>
    </row>
    <row r="21" spans="1:6" ht="15.75">
      <c r="A21" s="13" t="s">
        <v>89</v>
      </c>
      <c r="B21" s="14" t="s">
        <v>155</v>
      </c>
      <c r="C21" s="19" t="s">
        <v>21</v>
      </c>
      <c r="D21" s="21">
        <v>4383.83</v>
      </c>
      <c r="E21" s="21">
        <v>4348.67</v>
      </c>
      <c r="F21" s="21">
        <v>4348.67</v>
      </c>
    </row>
    <row r="22" spans="1:6" ht="63">
      <c r="A22" s="13" t="s">
        <v>90</v>
      </c>
      <c r="B22" s="14" t="s">
        <v>156</v>
      </c>
      <c r="C22" s="19" t="s">
        <v>134</v>
      </c>
      <c r="D22" s="21">
        <f>1389.61+540.49</f>
        <v>1930.1</v>
      </c>
      <c r="E22" s="21">
        <v>1389.61</v>
      </c>
      <c r="F22" s="21">
        <v>1389.61</v>
      </c>
    </row>
    <row r="23" spans="1:6" ht="47.25">
      <c r="A23" s="13" t="s">
        <v>91</v>
      </c>
      <c r="B23" s="14" t="s">
        <v>126</v>
      </c>
      <c r="C23" s="19" t="s">
        <v>127</v>
      </c>
      <c r="D23" s="21">
        <f>20+234.4</f>
        <v>254.4</v>
      </c>
      <c r="E23" s="21">
        <v>20</v>
      </c>
      <c r="F23" s="21">
        <v>20</v>
      </c>
    </row>
    <row r="24" spans="1:6" ht="15.75">
      <c r="A24" s="13" t="s">
        <v>92</v>
      </c>
      <c r="B24" s="14" t="s">
        <v>74</v>
      </c>
      <c r="C24" s="19" t="s">
        <v>22</v>
      </c>
      <c r="D24" s="21">
        <f>D25+D26+D27+D29+D28</f>
        <v>23625.43</v>
      </c>
      <c r="E24" s="21">
        <f>E25+E26+E27+E29+E28</f>
        <v>22848.96</v>
      </c>
      <c r="F24" s="21">
        <f>F25+F26+F27+F29+F28</f>
        <v>22989.46</v>
      </c>
    </row>
    <row r="25" spans="1:6" ht="15.75">
      <c r="A25" s="11" t="s">
        <v>93</v>
      </c>
      <c r="B25" s="14" t="s">
        <v>23</v>
      </c>
      <c r="C25" s="19" t="s">
        <v>24</v>
      </c>
      <c r="D25" s="21">
        <v>2967.7</v>
      </c>
      <c r="E25" s="21">
        <v>2967.7</v>
      </c>
      <c r="F25" s="21">
        <v>2967.7</v>
      </c>
    </row>
    <row r="26" spans="1:6" ht="15.75">
      <c r="A26" s="13" t="s">
        <v>94</v>
      </c>
      <c r="B26" s="14" t="s">
        <v>25</v>
      </c>
      <c r="C26" s="19" t="s">
        <v>26</v>
      </c>
      <c r="D26" s="21">
        <v>9728</v>
      </c>
      <c r="E26" s="21">
        <v>9728</v>
      </c>
      <c r="F26" s="21">
        <v>9728</v>
      </c>
    </row>
    <row r="27" spans="1:6" ht="31.5">
      <c r="A27" s="13" t="s">
        <v>95</v>
      </c>
      <c r="B27" s="14" t="s">
        <v>27</v>
      </c>
      <c r="C27" s="19" t="s">
        <v>28</v>
      </c>
      <c r="D27" s="21">
        <f>9860.66+918.57</f>
        <v>10779.23</v>
      </c>
      <c r="E27" s="21">
        <v>10002.76</v>
      </c>
      <c r="F27" s="21">
        <v>10143.26</v>
      </c>
    </row>
    <row r="28" spans="1:6" ht="15.75">
      <c r="A28" s="13" t="s">
        <v>96</v>
      </c>
      <c r="B28" s="14" t="s">
        <v>147</v>
      </c>
      <c r="C28" s="19" t="s">
        <v>148</v>
      </c>
      <c r="D28" s="21">
        <v>0.5</v>
      </c>
      <c r="E28" s="21">
        <v>0.5</v>
      </c>
      <c r="F28" s="21">
        <v>0.5</v>
      </c>
    </row>
    <row r="29" spans="1:6" ht="31.5">
      <c r="A29" s="11" t="s">
        <v>97</v>
      </c>
      <c r="B29" s="14" t="s">
        <v>29</v>
      </c>
      <c r="C29" s="19" t="s">
        <v>30</v>
      </c>
      <c r="D29" s="21">
        <v>150</v>
      </c>
      <c r="E29" s="21">
        <v>150</v>
      </c>
      <c r="F29" s="21">
        <v>150</v>
      </c>
    </row>
    <row r="30" spans="1:6" ht="31.5">
      <c r="A30" s="13" t="s">
        <v>98</v>
      </c>
      <c r="B30" s="14" t="s">
        <v>75</v>
      </c>
      <c r="C30" s="19" t="s">
        <v>31</v>
      </c>
      <c r="D30" s="21">
        <f>D32+D34+D31+D33</f>
        <v>29952.199999999997</v>
      </c>
      <c r="E30" s="21">
        <f>E32+E34+E31+E33</f>
        <v>22435.260000000002</v>
      </c>
      <c r="F30" s="21">
        <f>F32+F34+F31+F33</f>
        <v>44972.86</v>
      </c>
    </row>
    <row r="31" spans="1:6" ht="15.75">
      <c r="A31" s="13" t="s">
        <v>99</v>
      </c>
      <c r="B31" s="14" t="s">
        <v>139</v>
      </c>
      <c r="C31" s="19" t="s">
        <v>141</v>
      </c>
      <c r="D31" s="21">
        <v>800</v>
      </c>
      <c r="E31" s="21">
        <v>0</v>
      </c>
      <c r="F31" s="21">
        <f>21651.8+995.8</f>
        <v>22647.6</v>
      </c>
    </row>
    <row r="32" spans="1:6" ht="15.75">
      <c r="A32" s="13" t="s">
        <v>100</v>
      </c>
      <c r="B32" s="14" t="s">
        <v>32</v>
      </c>
      <c r="C32" s="19" t="s">
        <v>33</v>
      </c>
      <c r="D32" s="21">
        <f>11357.96+2000+4000</f>
        <v>17357.96</v>
      </c>
      <c r="E32" s="21">
        <v>10969.26</v>
      </c>
      <c r="F32" s="21">
        <v>10969.26</v>
      </c>
    </row>
    <row r="33" spans="1:6" ht="15.75">
      <c r="A33" s="13" t="s">
        <v>101</v>
      </c>
      <c r="B33" s="14" t="s">
        <v>140</v>
      </c>
      <c r="C33" s="19" t="s">
        <v>142</v>
      </c>
      <c r="D33" s="21">
        <v>11104.24</v>
      </c>
      <c r="E33" s="21">
        <v>10776</v>
      </c>
      <c r="F33" s="21">
        <v>10666</v>
      </c>
    </row>
    <row r="34" spans="1:6" ht="31.5">
      <c r="A34" s="11" t="s">
        <v>102</v>
      </c>
      <c r="B34" s="14" t="s">
        <v>34</v>
      </c>
      <c r="C34" s="19" t="s">
        <v>35</v>
      </c>
      <c r="D34" s="21">
        <v>690</v>
      </c>
      <c r="E34" s="21">
        <v>690</v>
      </c>
      <c r="F34" s="21">
        <v>690</v>
      </c>
    </row>
    <row r="35" spans="1:6" ht="15.75">
      <c r="A35" s="11" t="s">
        <v>103</v>
      </c>
      <c r="B35" s="14" t="s">
        <v>122</v>
      </c>
      <c r="C35" s="19" t="s">
        <v>124</v>
      </c>
      <c r="D35" s="21">
        <f>D37+D36</f>
        <v>619.5</v>
      </c>
      <c r="E35" s="21">
        <f>E37+E36</f>
        <v>619.5</v>
      </c>
      <c r="F35" s="21">
        <f>F37+F36</f>
        <v>619.5</v>
      </c>
    </row>
    <row r="36" spans="1:6" ht="47.25">
      <c r="A36" s="11" t="s">
        <v>104</v>
      </c>
      <c r="B36" s="14" t="s">
        <v>143</v>
      </c>
      <c r="C36" s="19" t="s">
        <v>144</v>
      </c>
      <c r="D36" s="21">
        <f>343.6-74.1</f>
        <v>269.5</v>
      </c>
      <c r="E36" s="21">
        <f>343.6-74.1</f>
        <v>269.5</v>
      </c>
      <c r="F36" s="21">
        <f>343.6-74.1</f>
        <v>269.5</v>
      </c>
    </row>
    <row r="37" spans="1:6" ht="31.5">
      <c r="A37" s="11" t="s">
        <v>105</v>
      </c>
      <c r="B37" s="14" t="s">
        <v>123</v>
      </c>
      <c r="C37" s="19" t="s">
        <v>125</v>
      </c>
      <c r="D37" s="21">
        <v>350</v>
      </c>
      <c r="E37" s="21">
        <v>350</v>
      </c>
      <c r="F37" s="21">
        <v>350</v>
      </c>
    </row>
    <row r="38" spans="1:6" ht="15.75">
      <c r="A38" s="13" t="s">
        <v>106</v>
      </c>
      <c r="B38" s="14" t="s">
        <v>76</v>
      </c>
      <c r="C38" s="19" t="s">
        <v>36</v>
      </c>
      <c r="D38" s="21">
        <f>D39+D40+D42+D43+D41</f>
        <v>334007.9199999999</v>
      </c>
      <c r="E38" s="21">
        <f>E39+E40+E41+E42+E43</f>
        <v>315289.75999999995</v>
      </c>
      <c r="F38" s="21">
        <f>F39+F40+F41+F42+F43</f>
        <v>310479.41000000003</v>
      </c>
    </row>
    <row r="39" spans="1:6" ht="19.5" customHeight="1">
      <c r="A39" s="13" t="s">
        <v>107</v>
      </c>
      <c r="B39" s="14" t="s">
        <v>37</v>
      </c>
      <c r="C39" s="19" t="s">
        <v>38</v>
      </c>
      <c r="D39" s="21">
        <f>52004.88+351</f>
        <v>52355.88</v>
      </c>
      <c r="E39" s="21">
        <v>52059.75</v>
      </c>
      <c r="F39" s="21">
        <v>50454.24</v>
      </c>
    </row>
    <row r="40" spans="1:6" ht="15" customHeight="1">
      <c r="A40" s="11" t="s">
        <v>108</v>
      </c>
      <c r="B40" s="14" t="s">
        <v>39</v>
      </c>
      <c r="C40" s="19" t="s">
        <v>40</v>
      </c>
      <c r="D40" s="21">
        <f>211817.55+16660.81+9189.88</f>
        <v>237668.24</v>
      </c>
      <c r="E40" s="21">
        <f>207325.9+12889.8-1017.9+1317.3</f>
        <v>220515.09999999998</v>
      </c>
      <c r="F40" s="21">
        <f>204553.39+12889.8+1335.6</f>
        <v>218778.79</v>
      </c>
    </row>
    <row r="41" spans="1:6" ht="15" customHeight="1">
      <c r="A41" s="11" t="s">
        <v>109</v>
      </c>
      <c r="B41" s="14" t="s">
        <v>130</v>
      </c>
      <c r="C41" s="19" t="s">
        <v>129</v>
      </c>
      <c r="D41" s="21">
        <v>12817.17</v>
      </c>
      <c r="E41" s="21">
        <v>13200.42</v>
      </c>
      <c r="F41" s="21">
        <v>13060.32</v>
      </c>
    </row>
    <row r="42" spans="1:6" ht="15.75">
      <c r="A42" s="13" t="s">
        <v>110</v>
      </c>
      <c r="B42" s="14" t="s">
        <v>131</v>
      </c>
      <c r="C42" s="19" t="s">
        <v>41</v>
      </c>
      <c r="D42" s="21">
        <f>4891.22+6</f>
        <v>4897.22</v>
      </c>
      <c r="E42" s="21">
        <f>4828.56+6</f>
        <v>4834.56</v>
      </c>
      <c r="F42" s="21">
        <f>4807.11+6</f>
        <v>4813.11</v>
      </c>
    </row>
    <row r="43" spans="1:6" ht="31.5">
      <c r="A43" s="13" t="s">
        <v>111</v>
      </c>
      <c r="B43" s="14" t="s">
        <v>42</v>
      </c>
      <c r="C43" s="19" t="s">
        <v>43</v>
      </c>
      <c r="D43" s="21">
        <v>26269.41</v>
      </c>
      <c r="E43" s="21">
        <v>24679.93</v>
      </c>
      <c r="F43" s="21">
        <v>23372.95</v>
      </c>
    </row>
    <row r="44" spans="1:6" ht="15.75">
      <c r="A44" s="11" t="s">
        <v>112</v>
      </c>
      <c r="B44" s="14" t="s">
        <v>77</v>
      </c>
      <c r="C44" s="19" t="s">
        <v>44</v>
      </c>
      <c r="D44" s="21">
        <f>D45+D46</f>
        <v>66974.11</v>
      </c>
      <c r="E44" s="21">
        <f>E45+E46</f>
        <v>65422.619999999995</v>
      </c>
      <c r="F44" s="21">
        <f>F45+F46</f>
        <v>63839.67</v>
      </c>
    </row>
    <row r="45" spans="1:6" ht="15.75">
      <c r="A45" s="13" t="s">
        <v>113</v>
      </c>
      <c r="B45" s="14" t="s">
        <v>45</v>
      </c>
      <c r="C45" s="19" t="s">
        <v>46</v>
      </c>
      <c r="D45" s="21">
        <f>49016.94-30</f>
        <v>48986.94</v>
      </c>
      <c r="E45" s="21">
        <f>46938.27+1085.4</f>
        <v>48023.67</v>
      </c>
      <c r="F45" s="21">
        <f>46918.32+600</f>
        <v>47518.32</v>
      </c>
    </row>
    <row r="46" spans="1:6" ht="31.5">
      <c r="A46" s="13" t="s">
        <v>114</v>
      </c>
      <c r="B46" s="14" t="s">
        <v>47</v>
      </c>
      <c r="C46" s="19" t="s">
        <v>48</v>
      </c>
      <c r="D46" s="21">
        <f>17957.17+30</f>
        <v>17987.17</v>
      </c>
      <c r="E46" s="21">
        <v>17398.95</v>
      </c>
      <c r="F46" s="21">
        <f>16327.35-6</f>
        <v>16321.35</v>
      </c>
    </row>
    <row r="47" spans="1:6" ht="15.75">
      <c r="A47" s="11" t="s">
        <v>115</v>
      </c>
      <c r="B47" s="14" t="s">
        <v>78</v>
      </c>
      <c r="C47" s="19" t="s">
        <v>49</v>
      </c>
      <c r="D47" s="21">
        <f>D48</f>
        <v>72.4</v>
      </c>
      <c r="E47" s="21">
        <f>E48</f>
        <v>72.4</v>
      </c>
      <c r="F47" s="21">
        <f>F48</f>
        <v>72.4</v>
      </c>
    </row>
    <row r="48" spans="1:6" ht="31.5">
      <c r="A48" s="13" t="s">
        <v>116</v>
      </c>
      <c r="B48" s="14" t="s">
        <v>79</v>
      </c>
      <c r="C48" s="19" t="s">
        <v>50</v>
      </c>
      <c r="D48" s="21">
        <v>72.4</v>
      </c>
      <c r="E48" s="21">
        <v>72.4</v>
      </c>
      <c r="F48" s="21">
        <v>72.4</v>
      </c>
    </row>
    <row r="49" spans="1:6" ht="15.75">
      <c r="A49" s="13" t="s">
        <v>117</v>
      </c>
      <c r="B49" s="14" t="s">
        <v>80</v>
      </c>
      <c r="C49" s="19" t="s">
        <v>51</v>
      </c>
      <c r="D49" s="21">
        <f>D50+D51+D52+D53+D54</f>
        <v>16550.239999999998</v>
      </c>
      <c r="E49" s="21">
        <f>E50+E51+E52+E53+E54</f>
        <v>15397.2</v>
      </c>
      <c r="F49" s="21">
        <f>F50+F51+F52+F53+F54</f>
        <v>12645.1</v>
      </c>
    </row>
    <row r="50" spans="1:6" ht="15.75">
      <c r="A50" s="11" t="s">
        <v>118</v>
      </c>
      <c r="B50" s="14" t="s">
        <v>52</v>
      </c>
      <c r="C50" s="19" t="s">
        <v>53</v>
      </c>
      <c r="D50" s="21">
        <v>1500</v>
      </c>
      <c r="E50" s="21">
        <v>1500</v>
      </c>
      <c r="F50" s="21">
        <v>1500</v>
      </c>
    </row>
    <row r="51" spans="1:6" ht="19.5" customHeight="1">
      <c r="A51" s="13" t="s">
        <v>119</v>
      </c>
      <c r="B51" s="14" t="s">
        <v>54</v>
      </c>
      <c r="C51" s="19" t="s">
        <v>55</v>
      </c>
      <c r="D51" s="21">
        <v>0</v>
      </c>
      <c r="E51" s="21">
        <v>0</v>
      </c>
      <c r="F51" s="21">
        <v>0</v>
      </c>
    </row>
    <row r="52" spans="1:6" ht="15.75">
      <c r="A52" s="13" t="s">
        <v>149</v>
      </c>
      <c r="B52" s="14" t="s">
        <v>56</v>
      </c>
      <c r="C52" s="19" t="s">
        <v>57</v>
      </c>
      <c r="D52" s="21">
        <f>9595.9+1160.98+8</f>
        <v>10764.88</v>
      </c>
      <c r="E52" s="21">
        <f>9278.8+448.47+4.03</f>
        <v>9731.3</v>
      </c>
      <c r="F52" s="21">
        <f>6792.3+340.7+2904.8+4</f>
        <v>10041.8</v>
      </c>
    </row>
    <row r="53" spans="1:6" ht="15.75">
      <c r="A53" s="11" t="s">
        <v>150</v>
      </c>
      <c r="B53" s="14" t="s">
        <v>58</v>
      </c>
      <c r="C53" s="19" t="s">
        <v>59</v>
      </c>
      <c r="D53" s="21">
        <f>1959.6+1591.06</f>
        <v>3550.66</v>
      </c>
      <c r="E53" s="21">
        <f>4962.5-1531.3</f>
        <v>3431.2</v>
      </c>
      <c r="F53" s="21">
        <f>1846.7-1478.1</f>
        <v>368.60000000000014</v>
      </c>
    </row>
    <row r="54" spans="1:6" ht="31.5">
      <c r="A54" s="13" t="s">
        <v>151</v>
      </c>
      <c r="B54" s="14" t="s">
        <v>60</v>
      </c>
      <c r="C54" s="19" t="s">
        <v>61</v>
      </c>
      <c r="D54" s="21">
        <v>734.7</v>
      </c>
      <c r="E54" s="21">
        <v>734.7</v>
      </c>
      <c r="F54" s="21">
        <v>734.7</v>
      </c>
    </row>
    <row r="55" spans="1:6" ht="31.5">
      <c r="A55" s="13" t="s">
        <v>132</v>
      </c>
      <c r="B55" s="14" t="s">
        <v>81</v>
      </c>
      <c r="C55" s="19" t="s">
        <v>62</v>
      </c>
      <c r="D55" s="21">
        <f>D56+D57</f>
        <v>17810.91</v>
      </c>
      <c r="E55" s="21">
        <f>E56</f>
        <v>13593.72</v>
      </c>
      <c r="F55" s="21">
        <f>F56</f>
        <v>12529.72</v>
      </c>
    </row>
    <row r="56" spans="1:6" ht="15.75">
      <c r="A56" s="11" t="s">
        <v>152</v>
      </c>
      <c r="B56" s="14" t="s">
        <v>63</v>
      </c>
      <c r="C56" s="19" t="s">
        <v>64</v>
      </c>
      <c r="D56" s="21">
        <f>14239.36+471.55+100+3000</f>
        <v>17810.91</v>
      </c>
      <c r="E56" s="21">
        <v>13593.72</v>
      </c>
      <c r="F56" s="21">
        <v>12529.72</v>
      </c>
    </row>
    <row r="57" spans="1:6" ht="15.75">
      <c r="A57" s="11" t="s">
        <v>153</v>
      </c>
      <c r="B57" s="14" t="s">
        <v>146</v>
      </c>
      <c r="C57" s="19" t="s">
        <v>145</v>
      </c>
      <c r="D57" s="21">
        <f>100-100</f>
        <v>0</v>
      </c>
      <c r="E57" s="21">
        <v>0</v>
      </c>
      <c r="F57" s="21">
        <v>0</v>
      </c>
    </row>
    <row r="58" spans="1:6" ht="33" customHeight="1">
      <c r="A58" s="13" t="s">
        <v>154</v>
      </c>
      <c r="B58" s="14" t="s">
        <v>69</v>
      </c>
      <c r="C58" s="19"/>
      <c r="D58" s="21"/>
      <c r="E58" s="21">
        <v>7900</v>
      </c>
      <c r="F58" s="21">
        <v>15800</v>
      </c>
    </row>
    <row r="59" spans="1:6" ht="15.75">
      <c r="A59" s="26" t="s">
        <v>65</v>
      </c>
      <c r="B59" s="27"/>
      <c r="C59" s="22"/>
      <c r="D59" s="23">
        <f>D10+D18+D20+D24+D30+D38+D44+D47+D49+D55+D35</f>
        <v>614738.4</v>
      </c>
      <c r="E59" s="23">
        <f>E10+E18+E20+E24+E30+E38+E44+E47+E49+E55+E35+E58</f>
        <v>532239</v>
      </c>
      <c r="F59" s="23">
        <f>F10+F18+F20+F24+F30+F38+F44+F47+F49+F55+F35+F58</f>
        <v>554673.3</v>
      </c>
    </row>
  </sheetData>
  <sheetProtection/>
  <mergeCells count="5">
    <mergeCell ref="A5:F5"/>
    <mergeCell ref="A59:B59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2020-11-10T05:20:46Z</cp:lastPrinted>
  <dcterms:created xsi:type="dcterms:W3CDTF">2012-04-27T13:41:15Z</dcterms:created>
  <dcterms:modified xsi:type="dcterms:W3CDTF">2021-03-16T08:59:30Z</dcterms:modified>
  <cp:category/>
  <cp:version/>
  <cp:contentType/>
  <cp:contentStatus/>
</cp:coreProperties>
</file>